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15" windowHeight="7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<sst xmlns="http://schemas.openxmlformats.org/spreadsheetml/2006/main" count="14" uniqueCount="14">
  <si>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Gamma</t>
  </si>
  <si>
    <t>Ma</t>
  </si>
  <si>
    <t>a</t>
  </si>
  <si>
    <t>W</t>
  </si>
  <si>
    <t>a-(W+U)</t>
  </si>
  <si>
    <t>COS E</t>
  </si>
  <si>
    <t>O</t>
  </si>
  <si>
    <t>A/At</t>
  </si>
  <si>
    <t>A/A3</t>
  </si>
  <si>
    <t>A/a3*Ma*cos e</t>
  </si>
  <si>
    <t>1-J</t>
  </si>
  <si>
    <t>1-L</t>
  </si>
  <si>
    <t>l</t>
  </si>
  <si>
    <t>L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</si>
</sst>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3" fillId="0" borderId="3" applyNumberFormat="0" applyFill="0" applyAlignment="0" applyProtection="0"/>
    <xf numFmtId="0" fontId="5" fillId="7" borderId="0" applyNumberFormat="0" applyBorder="0" applyAlignment="0" applyProtection="0"/>
    <xf numFmtId="0" fontId="11" fillId="0" borderId="4" applyNumberFormat="0" applyFill="0" applyAlignment="0" applyProtection="0"/>
    <xf numFmtId="0" fontId="5" fillId="3" borderId="0" applyNumberFormat="0" applyBorder="0" applyAlignment="0" applyProtection="0"/>
    <xf numFmtId="0" fontId="14" fillId="2" borderId="5" applyNumberFormat="0" applyAlignment="0" applyProtection="0"/>
    <xf numFmtId="0" fontId="2" fillId="2" borderId="1" applyNumberFormat="0" applyAlignment="0" applyProtection="0"/>
    <xf numFmtId="0" fontId="15" fillId="8" borderId="6" applyNumberFormat="0" applyAlignment="0" applyProtection="0"/>
    <xf numFmtId="0" fontId="1" fillId="9" borderId="0" applyNumberFormat="0" applyBorder="0" applyAlignment="0" applyProtection="0"/>
    <xf numFmtId="0" fontId="5" fillId="10" borderId="0" applyNumberFormat="0" applyBorder="0" applyAlignment="0" applyProtection="0"/>
    <xf numFmtId="0" fontId="10" fillId="0" borderId="7" applyNumberFormat="0" applyFill="0" applyAlignment="0" applyProtection="0"/>
    <xf numFmtId="0" fontId="19" fillId="0" borderId="8" applyNumberFormat="0" applyFill="0" applyAlignment="0" applyProtection="0"/>
    <xf numFmtId="0" fontId="16" fillId="9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5" fillId="16" borderId="0" applyNumberFormat="0" applyBorder="0" applyAlignment="0" applyProtection="0"/>
    <xf numFmtId="0" fontId="1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58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D4">
      <selection activeCell="F2" sqref="F2:F25"/>
    </sheetView>
  </sheetViews>
  <sheetFormatPr defaultColWidth="9.00390625" defaultRowHeight="14.25"/>
  <cols>
    <col min="3" max="4" width="12.625" style="0" bestFit="1" customWidth="1"/>
    <col min="5" max="5" width="13.75390625" style="0" bestFit="1" customWidth="1"/>
    <col min="6" max="12" width="12.625" style="0" bestFit="1" customWidth="1"/>
    <col min="13" max="13" width="13.75390625" style="0" bestFit="1" customWidth="1"/>
    <col min="14" max="15" width="12.625" style="0" bestFit="1" customWidth="1"/>
  </cols>
  <sheetData>
    <row r="1" spans="1:15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>
        <v>11</v>
      </c>
      <c r="M1" s="1" t="s">
        <v>11</v>
      </c>
      <c r="N1" t="s">
        <v>12</v>
      </c>
      <c r="O1" t="s">
        <v>13</v>
      </c>
    </row>
    <row r="2" spans="1:15" ht="14.25">
      <c r="A2">
        <v>1.25</v>
      </c>
      <c r="B2">
        <v>1</v>
      </c>
      <c r="C2">
        <f aca="true" t="shared" si="0" ref="C2:C11">180/3.14159265658979*(ASIN(1/B2))</f>
        <v>89.99999991405643</v>
      </c>
      <c r="D2">
        <f aca="true" t="shared" si="1" ref="D2:D11">180/3.14159265*(3*ATAN(SQRT(0.111111111111111*((B2^2)-1)))-ATAN(((B2^2)-1)^0.5))</f>
        <v>0</v>
      </c>
      <c r="E2">
        <f>(C2-(D2+90-D25))</f>
        <v>63.86188750220691</v>
      </c>
      <c r="F2">
        <f>COS(RADIANS(E2))</f>
        <v>0.4405364301619589</v>
      </c>
      <c r="G2">
        <f aca="true" t="shared" si="2" ref="G2:G11">90+E2</f>
        <v>153.8618875022069</v>
      </c>
      <c r="H2">
        <f aca="true" t="shared" si="3" ref="H2:H11">(1/B2)*SQRT(((2/2.25)*(1+(0.25/2)*B2^2))^(2.25/0.25))</f>
        <v>1</v>
      </c>
      <c r="I2">
        <f>H2*(1/H25)</f>
        <v>0.1366552777697414</v>
      </c>
      <c r="J2">
        <f aca="true" t="shared" si="4" ref="J2:J11">I2*B2*F2</f>
        <v>0.06020162823147278</v>
      </c>
      <c r="K2">
        <f aca="true" t="shared" si="5" ref="K2:K24">1-J2</f>
        <v>0.9397983717685272</v>
      </c>
      <c r="L2">
        <f aca="true" t="shared" si="6" ref="L2:L11">SQRT(K2)</f>
        <v>0.9694319840857981</v>
      </c>
      <c r="M2">
        <f aca="true" t="shared" si="7" ref="M2:M25">1-L2</f>
        <v>0.030568015914201885</v>
      </c>
      <c r="N2">
        <f aca="true" t="shared" si="8" ref="N2:N11">M2/F2</f>
        <v>0.06938816819976466</v>
      </c>
      <c r="O2">
        <f aca="true" t="shared" si="9" ref="O2:O25">7*N2</f>
        <v>0.48571717739835263</v>
      </c>
    </row>
    <row r="3" spans="2:15" ht="14.25">
      <c r="B3">
        <v>1.03</v>
      </c>
      <c r="C3">
        <f t="shared" si="0"/>
        <v>76.13756781086023</v>
      </c>
      <c r="D3">
        <f t="shared" si="1"/>
        <v>0.24521422142756588</v>
      </c>
      <c r="E3">
        <f>(C3-(D3+90-D25))</f>
        <v>49.754241177583154</v>
      </c>
      <c r="F3">
        <f aca="true" t="shared" si="10" ref="F3:F25">COS(RADIANS(E3))</f>
        <v>0.6460674814874443</v>
      </c>
      <c r="G3">
        <f t="shared" si="2"/>
        <v>139.75424117758314</v>
      </c>
      <c r="H3">
        <f t="shared" si="3"/>
        <v>1.0007889487149535</v>
      </c>
      <c r="I3">
        <f>H3*(1/H25)</f>
        <v>0.13676309177552945</v>
      </c>
      <c r="J3">
        <f t="shared" si="4"/>
        <v>0.0910089318517681</v>
      </c>
      <c r="K3">
        <f t="shared" si="5"/>
        <v>0.9089910681482319</v>
      </c>
      <c r="L3">
        <f t="shared" si="6"/>
        <v>0.9534102307759404</v>
      </c>
      <c r="M3">
        <f t="shared" si="7"/>
        <v>0.04658976922405955</v>
      </c>
      <c r="N3">
        <f t="shared" si="8"/>
        <v>0.0721128528505965</v>
      </c>
      <c r="O3">
        <f t="shared" si="9"/>
        <v>0.5047899699541755</v>
      </c>
    </row>
    <row r="4" spans="6:15" ht="14.25">
      <c r="F4">
        <f t="shared" si="10"/>
        <v>1</v>
      </c>
      <c r="I4">
        <f>H4*H25</f>
        <v>0</v>
      </c>
      <c r="K4">
        <f t="shared" si="5"/>
        <v>1</v>
      </c>
      <c r="M4">
        <f t="shared" si="7"/>
        <v>1</v>
      </c>
      <c r="O4">
        <f t="shared" si="9"/>
        <v>0</v>
      </c>
    </row>
    <row r="5" spans="2:15" ht="14.25">
      <c r="B5">
        <v>1.08</v>
      </c>
      <c r="C5">
        <f t="shared" si="0"/>
        <v>67.80839336897503</v>
      </c>
      <c r="D5">
        <f t="shared" si="1"/>
        <v>1.0381124556445287</v>
      </c>
      <c r="E5">
        <f>(C5-(D5+90-D25))</f>
        <v>40.63216850148099</v>
      </c>
      <c r="F5">
        <f t="shared" si="10"/>
        <v>0.7589058129301313</v>
      </c>
      <c r="G5">
        <f t="shared" si="2"/>
        <v>130.63216850148098</v>
      </c>
      <c r="H5">
        <f t="shared" si="3"/>
        <v>1.005494209990826</v>
      </c>
      <c r="I5">
        <f>H5*(1/H25)</f>
        <v>0.13740609056216302</v>
      </c>
      <c r="J5">
        <f t="shared" si="4"/>
        <v>0.11262054332839995</v>
      </c>
      <c r="K5">
        <f t="shared" si="5"/>
        <v>0.8873794566716</v>
      </c>
      <c r="L5">
        <f t="shared" si="6"/>
        <v>0.9420082041424056</v>
      </c>
      <c r="M5">
        <f t="shared" si="7"/>
        <v>0.0579917958575944</v>
      </c>
      <c r="N5">
        <f t="shared" si="8"/>
        <v>0.07641501075566727</v>
      </c>
      <c r="O5">
        <f t="shared" si="9"/>
        <v>0.5349050752896709</v>
      </c>
    </row>
    <row r="6" spans="2:15" ht="14.25">
      <c r="B6">
        <v>1.15</v>
      </c>
      <c r="C6">
        <f t="shared" si="0"/>
        <v>60.40815414836381</v>
      </c>
      <c r="D6">
        <f t="shared" si="1"/>
        <v>2.565404725603615</v>
      </c>
      <c r="E6">
        <f>(C6-(D6+90-D25))</f>
        <v>31.70463701091068</v>
      </c>
      <c r="F6">
        <f t="shared" si="10"/>
        <v>0.8507685796348966</v>
      </c>
      <c r="G6">
        <f t="shared" si="2"/>
        <v>121.70463701091069</v>
      </c>
      <c r="H6">
        <f t="shared" si="3"/>
        <v>1.0188415111461093</v>
      </c>
      <c r="I6">
        <f>H6*(1/H25)</f>
        <v>0.13923006970901464</v>
      </c>
      <c r="J6">
        <f t="shared" si="4"/>
        <v>0.13622045394612692</v>
      </c>
      <c r="K6">
        <f t="shared" si="5"/>
        <v>0.8637795460538731</v>
      </c>
      <c r="L6">
        <f t="shared" si="6"/>
        <v>0.929397410182465</v>
      </c>
      <c r="M6">
        <f t="shared" si="7"/>
        <v>0.07060258981753498</v>
      </c>
      <c r="N6">
        <f t="shared" si="8"/>
        <v>0.08298683273873814</v>
      </c>
      <c r="O6">
        <f t="shared" si="9"/>
        <v>0.5809078291711669</v>
      </c>
    </row>
    <row r="7" spans="2:15" ht="14.25">
      <c r="B7">
        <v>1.25</v>
      </c>
      <c r="C7">
        <f t="shared" si="0"/>
        <v>53.130102303420536</v>
      </c>
      <c r="D7">
        <f t="shared" si="1"/>
        <v>5.238832763921635</v>
      </c>
      <c r="E7">
        <f>(C7-(D7+90-D25))</f>
        <v>21.75315712764938</v>
      </c>
      <c r="F7">
        <f t="shared" si="10"/>
        <v>0.9287891329050239</v>
      </c>
      <c r="G7">
        <f t="shared" si="2"/>
        <v>111.75315712764939</v>
      </c>
      <c r="H7">
        <f t="shared" si="3"/>
        <v>1.050921340811806</v>
      </c>
      <c r="I7">
        <f>H7*(1/H25)</f>
        <v>0.14361394774278644</v>
      </c>
      <c r="J7">
        <f t="shared" si="4"/>
        <v>0.16673384249636253</v>
      </c>
      <c r="K7">
        <f t="shared" si="5"/>
        <v>0.8332661575036375</v>
      </c>
      <c r="L7">
        <f t="shared" si="6"/>
        <v>0.9128341347165089</v>
      </c>
      <c r="M7">
        <f t="shared" si="7"/>
        <v>0.08716586528349113</v>
      </c>
      <c r="N7">
        <f t="shared" si="8"/>
        <v>0.09384892888535178</v>
      </c>
      <c r="O7">
        <f t="shared" si="9"/>
        <v>0.6569425021974624</v>
      </c>
    </row>
    <row r="8" spans="2:15" ht="14.25">
      <c r="B8">
        <v>1.35</v>
      </c>
      <c r="C8">
        <f t="shared" si="0"/>
        <v>47.79455355062732</v>
      </c>
      <c r="D8">
        <f t="shared" si="1"/>
        <v>8.255691849621554</v>
      </c>
      <c r="E8">
        <f>(C8-(D8+90-D25))</f>
        <v>13.400749289156245</v>
      </c>
      <c r="F8">
        <f t="shared" si="10"/>
        <v>0.9727728474284456</v>
      </c>
      <c r="G8">
        <f t="shared" si="2"/>
        <v>103.40074928915624</v>
      </c>
      <c r="H8">
        <f t="shared" si="3"/>
        <v>1.0979286240591923</v>
      </c>
      <c r="I8">
        <f>H8*(1/H25)</f>
        <v>0.15003774109215892</v>
      </c>
      <c r="J8">
        <f t="shared" si="4"/>
        <v>0.19703606484233432</v>
      </c>
      <c r="K8">
        <f t="shared" si="5"/>
        <v>0.8029639351576656</v>
      </c>
      <c r="L8">
        <f t="shared" si="6"/>
        <v>0.8960825492987048</v>
      </c>
      <c r="M8">
        <f t="shared" si="7"/>
        <v>0.10391745070129521</v>
      </c>
      <c r="N8">
        <f t="shared" si="8"/>
        <v>0.10682601901975793</v>
      </c>
      <c r="O8">
        <f t="shared" si="9"/>
        <v>0.7477821331383054</v>
      </c>
    </row>
    <row r="9" spans="2:15" ht="14.25">
      <c r="B9">
        <v>1.45</v>
      </c>
      <c r="C9">
        <f t="shared" si="0"/>
        <v>43.602818931066054</v>
      </c>
      <c r="D9">
        <f t="shared" si="1"/>
        <v>11.472957643379555</v>
      </c>
      <c r="E9">
        <f>(C9-(D9+90-D25))</f>
        <v>5.991748875836976</v>
      </c>
      <c r="F9">
        <f t="shared" si="10"/>
        <v>0.9945369381248035</v>
      </c>
      <c r="G9">
        <f t="shared" si="2"/>
        <v>95.99174887583698</v>
      </c>
      <c r="H9">
        <f t="shared" si="3"/>
        <v>1.160033607198843</v>
      </c>
      <c r="I9">
        <f>H9*(1/H25)</f>
        <v>0.158524714813993</v>
      </c>
      <c r="J9">
        <f t="shared" si="4"/>
        <v>0.2286050925079136</v>
      </c>
      <c r="K9">
        <f t="shared" si="5"/>
        <v>0.7713949074920864</v>
      </c>
      <c r="L9">
        <f t="shared" si="6"/>
        <v>0.8782909014057281</v>
      </c>
      <c r="M9">
        <f t="shared" si="7"/>
        <v>0.12170909859427193</v>
      </c>
      <c r="N9">
        <f t="shared" si="8"/>
        <v>0.12237765529730256</v>
      </c>
      <c r="O9">
        <f t="shared" si="9"/>
        <v>0.8566435870811179</v>
      </c>
    </row>
    <row r="10" spans="2:15" ht="14.25">
      <c r="B10">
        <v>1.6</v>
      </c>
      <c r="C10">
        <f t="shared" si="0"/>
        <v>38.68218741655072</v>
      </c>
      <c r="D10">
        <f t="shared" si="1"/>
        <v>16.492936918785194</v>
      </c>
      <c r="E10">
        <f>(C10-(D10+90-D25))</f>
        <v>-3.9488619140839916</v>
      </c>
      <c r="F10">
        <f t="shared" si="10"/>
        <v>0.9976259125228129</v>
      </c>
      <c r="G10">
        <f t="shared" si="2"/>
        <v>86.05113808591601</v>
      </c>
      <c r="H10">
        <f t="shared" si="3"/>
        <v>1.2831468340996182</v>
      </c>
      <c r="I10">
        <f>H10*(1/H25)</f>
        <v>0.1753487870332476</v>
      </c>
      <c r="J10">
        <f t="shared" si="4"/>
        <v>0.2798919898780992</v>
      </c>
      <c r="K10">
        <f t="shared" si="5"/>
        <v>0.7201080101219008</v>
      </c>
      <c r="L10">
        <f t="shared" si="6"/>
        <v>0.8485917806117974</v>
      </c>
      <c r="M10">
        <f t="shared" si="7"/>
        <v>0.1514082193882026</v>
      </c>
      <c r="N10">
        <f t="shared" si="8"/>
        <v>0.1517685311574546</v>
      </c>
      <c r="O10">
        <f t="shared" si="9"/>
        <v>1.0623797181021821</v>
      </c>
    </row>
    <row r="11" spans="2:15" ht="14.25">
      <c r="B11">
        <v>1.75</v>
      </c>
      <c r="C11">
        <f t="shared" si="0"/>
        <v>34.849904545767316</v>
      </c>
      <c r="D11">
        <f t="shared" si="1"/>
        <v>21.59311490069638</v>
      </c>
      <c r="E11">
        <f>(C11-(D11+90-D25))</f>
        <v>-12.881322766778581</v>
      </c>
      <c r="F11">
        <f t="shared" si="10"/>
        <v>0.9748339172972161</v>
      </c>
      <c r="G11">
        <f t="shared" si="2"/>
        <v>77.11867723322142</v>
      </c>
      <c r="H11">
        <f t="shared" si="3"/>
        <v>1.4461403220472562</v>
      </c>
      <c r="I11">
        <f>H11*(1/H25)</f>
        <v>0.19762270740339108</v>
      </c>
      <c r="J11">
        <f t="shared" si="4"/>
        <v>0.33713630650862625</v>
      </c>
      <c r="K11">
        <f t="shared" si="5"/>
        <v>0.6628636934913738</v>
      </c>
      <c r="L11">
        <f t="shared" si="6"/>
        <v>0.8141644142870491</v>
      </c>
      <c r="M11">
        <f t="shared" si="7"/>
        <v>0.1858355857129509</v>
      </c>
      <c r="N11">
        <f t="shared" si="8"/>
        <v>0.19063307340412497</v>
      </c>
      <c r="O11">
        <f t="shared" si="9"/>
        <v>1.3344315138288747</v>
      </c>
    </row>
    <row r="12" spans="6:15" ht="14.25">
      <c r="F12">
        <f t="shared" si="10"/>
        <v>1</v>
      </c>
      <c r="I12">
        <f aca="true" t="shared" si="11" ref="I12:I17">H12*H33</f>
        <v>0</v>
      </c>
      <c r="K12">
        <f t="shared" si="5"/>
        <v>1</v>
      </c>
      <c r="M12">
        <f t="shared" si="7"/>
        <v>1</v>
      </c>
      <c r="O12">
        <f t="shared" si="9"/>
        <v>0</v>
      </c>
    </row>
    <row r="13" spans="2:15" ht="14.25">
      <c r="B13">
        <v>1.9</v>
      </c>
      <c r="C13">
        <f aca="true" t="shared" si="12" ref="C13:C16">180/3.14159265658979*(ASIN(1/B13))</f>
        <v>31.756863828971593</v>
      </c>
      <c r="D13">
        <f>180/3.14159265*(3*ATAN(SQRT(0.111111111111111*((B13^2)-1)))-ATAN(((B13^2)-1)^0.5))</f>
        <v>26.666452190932493</v>
      </c>
      <c r="E13">
        <f>(C13-(D13+90-D25))</f>
        <v>-21.047700773810416</v>
      </c>
      <c r="F13">
        <f t="shared" si="10"/>
        <v>0.9332817489310647</v>
      </c>
      <c r="G13">
        <f aca="true" t="shared" si="13" ref="G13:G16">90+E13</f>
        <v>68.95229922618958</v>
      </c>
      <c r="H13">
        <f aca="true" t="shared" si="14" ref="H13:H16">(1/B13)*SQRT(((2/2.25)*(1+(0.25/2)*B13^2))^(2.25/0.25))</f>
        <v>1.6553891158462684</v>
      </c>
      <c r="I13">
        <f>H13*(1/H25)</f>
        <v>0.22621765944297842</v>
      </c>
      <c r="J13">
        <f aca="true" t="shared" si="15" ref="J13:J16">I13*B13*F13</f>
        <v>0.40113714440366627</v>
      </c>
      <c r="K13">
        <f t="shared" si="5"/>
        <v>0.5988628555963338</v>
      </c>
      <c r="L13">
        <f aca="true" t="shared" si="16" ref="L13:L16">SQRT(K13)</f>
        <v>0.773862297567425</v>
      </c>
      <c r="M13">
        <f t="shared" si="7"/>
        <v>0.22613770243257503</v>
      </c>
      <c r="N13">
        <f aca="true" t="shared" si="17" ref="N13:N16">M13/F13</f>
        <v>0.24230378735208535</v>
      </c>
      <c r="O13">
        <f t="shared" si="9"/>
        <v>1.6961265114645974</v>
      </c>
    </row>
    <row r="14" spans="6:15" ht="14.25">
      <c r="F14">
        <f t="shared" si="10"/>
        <v>1</v>
      </c>
      <c r="I14">
        <f t="shared" si="11"/>
        <v>0</v>
      </c>
      <c r="K14">
        <f t="shared" si="5"/>
        <v>1</v>
      </c>
      <c r="M14">
        <f t="shared" si="7"/>
        <v>1</v>
      </c>
      <c r="O14">
        <f t="shared" si="9"/>
        <v>0</v>
      </c>
    </row>
    <row r="15" spans="2:15" ht="14.25">
      <c r="B15">
        <v>2.1</v>
      </c>
      <c r="C15">
        <f t="shared" si="12"/>
        <v>28.43689012170017</v>
      </c>
      <c r="D15">
        <f>180/3.14159265*(3*ATAN(SQRT(0.111111111111111*((B15^2)-1)))-ATAN(((B15^2)-1)^0.5))</f>
        <v>33.27870691985009</v>
      </c>
      <c r="E15">
        <f>(C15-(D15+90-D25))</f>
        <v>-30.979929209999444</v>
      </c>
      <c r="F15">
        <f t="shared" si="10"/>
        <v>0.8573476666491945</v>
      </c>
      <c r="G15">
        <f t="shared" si="13"/>
        <v>59.02007079000056</v>
      </c>
      <c r="H15">
        <f t="shared" si="14"/>
        <v>2.021447327740878</v>
      </c>
      <c r="I15">
        <f>H15*(1/H25)</f>
        <v>0.2762414460693312</v>
      </c>
      <c r="J15">
        <f t="shared" si="15"/>
        <v>0.4973534143606149</v>
      </c>
      <c r="K15">
        <f t="shared" si="5"/>
        <v>0.5026465856393851</v>
      </c>
      <c r="L15">
        <f t="shared" si="16"/>
        <v>0.7089757299367766</v>
      </c>
      <c r="M15">
        <f t="shared" si="7"/>
        <v>0.2910242700632234</v>
      </c>
      <c r="N15">
        <f t="shared" si="17"/>
        <v>0.3394472060566106</v>
      </c>
      <c r="O15">
        <f t="shared" si="9"/>
        <v>2.376130442396274</v>
      </c>
    </row>
    <row r="16" spans="2:15" ht="14.25">
      <c r="B16">
        <v>2.3</v>
      </c>
      <c r="C16">
        <f t="shared" si="12"/>
        <v>25.77146171594076</v>
      </c>
      <c r="D16">
        <f aca="true" t="shared" si="18" ref="D16:D20">180/3.14159265*(3*ATAN(SQRT(0.1111111111111*((B16^2)-1)))-ATAN(((B16^2)-1)^0.5))</f>
        <v>39.63628142812511</v>
      </c>
      <c r="E16">
        <f>(C16-(D16+90-D25))</f>
        <v>-40.00293212403386</v>
      </c>
      <c r="F16">
        <f t="shared" si="10"/>
        <v>0.7660115473195404</v>
      </c>
      <c r="G16">
        <f t="shared" si="13"/>
        <v>49.99706787596614</v>
      </c>
      <c r="H16">
        <f t="shared" si="14"/>
        <v>2.5121368014902967</v>
      </c>
      <c r="I16">
        <f>H16*(1/H25)</f>
        <v>0.3432967524032462</v>
      </c>
      <c r="J16">
        <f t="shared" si="15"/>
        <v>0.6048293359458226</v>
      </c>
      <c r="K16">
        <f t="shared" si="5"/>
        <v>0.39517066405417745</v>
      </c>
      <c r="L16">
        <f t="shared" si="16"/>
        <v>0.6286260128678874</v>
      </c>
      <c r="M16">
        <f t="shared" si="7"/>
        <v>0.37137398713211256</v>
      </c>
      <c r="N16">
        <f t="shared" si="17"/>
        <v>0.4848151290037858</v>
      </c>
      <c r="O16">
        <f t="shared" si="9"/>
        <v>3.393705903026501</v>
      </c>
    </row>
    <row r="17" spans="6:15" ht="14.25">
      <c r="F17">
        <f t="shared" si="10"/>
        <v>1</v>
      </c>
      <c r="I17">
        <f t="shared" si="11"/>
        <v>0</v>
      </c>
      <c r="K17">
        <f t="shared" si="5"/>
        <v>1</v>
      </c>
      <c r="M17">
        <f t="shared" si="7"/>
        <v>1</v>
      </c>
      <c r="O17">
        <f t="shared" si="9"/>
        <v>0</v>
      </c>
    </row>
    <row r="18" spans="2:15" ht="14.25">
      <c r="B18">
        <v>2.5</v>
      </c>
      <c r="C18">
        <f aca="true" t="shared" si="19" ref="C18:C22">180/3.14159265658979*(ASIN(1/B18))</f>
        <v>23.57817845568636</v>
      </c>
      <c r="D18">
        <f t="shared" si="18"/>
        <v>45.69189359472372</v>
      </c>
      <c r="E18">
        <f>(C18-(D18+90-D25))</f>
        <v>-48.25182755088689</v>
      </c>
      <c r="F18">
        <f t="shared" si="10"/>
        <v>0.665857868833976</v>
      </c>
      <c r="G18">
        <f aca="true" t="shared" si="20" ref="G18:G22">90+E18</f>
        <v>41.74817244911311</v>
      </c>
      <c r="H18">
        <f aca="true" t="shared" si="21" ref="H18:H22">(1/B18)*SQRT(((2/2.25)*(1+(0.25/2)*B18^2))^(2.25/0.25))</f>
        <v>3.163265089502698</v>
      </c>
      <c r="I18">
        <f>H18*(1/H25)</f>
        <v>0.4322768694653171</v>
      </c>
      <c r="J18">
        <f aca="true" t="shared" si="22" ref="J18:J22">I18*B18*F18</f>
        <v>0.7195873876209973</v>
      </c>
      <c r="K18">
        <f t="shared" si="5"/>
        <v>0.2804126123790027</v>
      </c>
      <c r="L18">
        <f aca="true" t="shared" si="23" ref="L18:L22">SQRT(K18)</f>
        <v>0.5295400007355466</v>
      </c>
      <c r="M18">
        <f t="shared" si="7"/>
        <v>0.47045999926445337</v>
      </c>
      <c r="N18">
        <f aca="true" t="shared" si="24" ref="N18:N22">M18/F18</f>
        <v>0.7065471796380575</v>
      </c>
      <c r="O18">
        <f t="shared" si="9"/>
        <v>4.945830257466402</v>
      </c>
    </row>
    <row r="19" spans="6:15" ht="14.25">
      <c r="F19">
        <f t="shared" si="10"/>
        <v>1</v>
      </c>
      <c r="I19">
        <f aca="true" t="shared" si="25" ref="I19:I23">H19*H40</f>
        <v>0</v>
      </c>
      <c r="K19">
        <f t="shared" si="5"/>
        <v>1</v>
      </c>
      <c r="M19">
        <f t="shared" si="7"/>
        <v>1</v>
      </c>
      <c r="O19">
        <f t="shared" si="9"/>
        <v>0</v>
      </c>
    </row>
    <row r="20" spans="2:15" ht="14.25">
      <c r="B20">
        <v>2.7</v>
      </c>
      <c r="C20">
        <f t="shared" si="19"/>
        <v>21.73846077076181</v>
      </c>
      <c r="D20">
        <f t="shared" si="18"/>
        <v>51.42490051290413</v>
      </c>
      <c r="E20">
        <f>(C20-(D20+90-D25))</f>
        <v>-55.824552153991824</v>
      </c>
      <c r="F20">
        <f t="shared" si="10"/>
        <v>0.5617289090586028</v>
      </c>
      <c r="G20">
        <f t="shared" si="20"/>
        <v>34.175447846008176</v>
      </c>
      <c r="H20">
        <f t="shared" si="21"/>
        <v>4.021412538751539</v>
      </c>
      <c r="I20">
        <f>H20*(1/H25)</f>
        <v>0.5495472475098125</v>
      </c>
      <c r="J20">
        <f t="shared" si="22"/>
        <v>0.8334807547135815</v>
      </c>
      <c r="K20">
        <f t="shared" si="5"/>
        <v>0.16651924528641848</v>
      </c>
      <c r="L20">
        <f t="shared" si="23"/>
        <v>0.40806769694061606</v>
      </c>
      <c r="M20">
        <f t="shared" si="7"/>
        <v>0.5919323030593839</v>
      </c>
      <c r="N20">
        <f t="shared" si="24"/>
        <v>1.0537686302301918</v>
      </c>
      <c r="O20">
        <f t="shared" si="9"/>
        <v>7.376380411611343</v>
      </c>
    </row>
    <row r="21" spans="6:15" ht="14.25">
      <c r="F21">
        <f t="shared" si="10"/>
        <v>1</v>
      </c>
      <c r="I21">
        <f t="shared" si="25"/>
        <v>0</v>
      </c>
      <c r="K21">
        <f t="shared" si="5"/>
        <v>1</v>
      </c>
      <c r="M21">
        <f t="shared" si="7"/>
        <v>1</v>
      </c>
      <c r="O21">
        <f t="shared" si="9"/>
        <v>0</v>
      </c>
    </row>
    <row r="22" spans="2:15" ht="14.25">
      <c r="B22">
        <v>2.9</v>
      </c>
      <c r="C22">
        <f t="shared" si="19"/>
        <v>20.171271327202856</v>
      </c>
      <c r="D22">
        <f>180/3.14159265*(3*ATAN(SQRT(0.1111111111111*((B22^2)-1)))-ATAN(((B22^2)-1)^0.5))</f>
        <v>56.830920597343315</v>
      </c>
      <c r="E22">
        <f>(C22-(D22+90-D25))</f>
        <v>-62.79776168198998</v>
      </c>
      <c r="F22">
        <f t="shared" si="10"/>
        <v>0.45713267266680596</v>
      </c>
      <c r="G22">
        <f t="shared" si="20"/>
        <v>27.202238318010018</v>
      </c>
      <c r="H22">
        <f t="shared" si="21"/>
        <v>5.146350063894132</v>
      </c>
      <c r="I22">
        <f>H22*(1/H25)</f>
        <v>0.703275897481779</v>
      </c>
      <c r="J22">
        <f t="shared" si="22"/>
        <v>0.9323221328501776</v>
      </c>
      <c r="K22">
        <f t="shared" si="5"/>
        <v>0.06767786714982238</v>
      </c>
      <c r="L22">
        <f t="shared" si="23"/>
        <v>0.26014970142174365</v>
      </c>
      <c r="M22">
        <f t="shared" si="7"/>
        <v>0.7398502985782563</v>
      </c>
      <c r="N22">
        <f t="shared" si="24"/>
        <v>1.6184585850364652</v>
      </c>
      <c r="O22">
        <f t="shared" si="9"/>
        <v>11.329210095255256</v>
      </c>
    </row>
    <row r="23" spans="6:15" ht="14.25">
      <c r="F23">
        <f t="shared" si="10"/>
        <v>1</v>
      </c>
      <c r="I23">
        <f t="shared" si="25"/>
        <v>0</v>
      </c>
      <c r="K23">
        <f t="shared" si="5"/>
        <v>1</v>
      </c>
      <c r="M23">
        <f t="shared" si="7"/>
        <v>1</v>
      </c>
      <c r="O23">
        <f t="shared" si="9"/>
        <v>0</v>
      </c>
    </row>
    <row r="24" spans="2:15" ht="14.25">
      <c r="B24">
        <v>3.1</v>
      </c>
      <c r="C24">
        <f>180/3.14159265658979*(ASIN(1/B24))</f>
        <v>18.819063351017082</v>
      </c>
      <c r="D24">
        <f>180/3.14159265*(3*ATAN(SQRT(0.1111111111111*((B24^2)-1)))-ATAN(((B24^2)-1)^0.5))</f>
        <v>61.91555568622741</v>
      </c>
      <c r="E24">
        <f>(C24-(D24+90-D25))</f>
        <v>-69.23460474705985</v>
      </c>
      <c r="F24">
        <f t="shared" si="10"/>
        <v>0.3545422940281367</v>
      </c>
      <c r="G24">
        <f>90+E24</f>
        <v>20.765395252940152</v>
      </c>
      <c r="H24">
        <f>(1/B24)*SQRT(((2/2.25)*(1+(0.25/2)*B24^2))^(2.25/0.25))</f>
        <v>6.613998857251879</v>
      </c>
      <c r="I24">
        <f>H24*(1/H25)</f>
        <v>0.9038378510065077</v>
      </c>
      <c r="J24">
        <f>I24*B24*F24</f>
        <v>0.9933911098884562</v>
      </c>
      <c r="K24">
        <f t="shared" si="5"/>
        <v>0.006608890111543753</v>
      </c>
      <c r="L24">
        <f>SQRT(K24)</f>
        <v>0.08129508048795912</v>
      </c>
      <c r="M24">
        <f t="shared" si="7"/>
        <v>0.9187049195120409</v>
      </c>
      <c r="N24">
        <f>M24/F24</f>
        <v>2.5912421028085633</v>
      </c>
      <c r="O24">
        <f t="shared" si="9"/>
        <v>18.13869471965994</v>
      </c>
    </row>
    <row r="25" spans="2:15" ht="14.25">
      <c r="B25">
        <v>3.18</v>
      </c>
      <c r="C25">
        <f>180/3.14159265658979*(ASIN(1/B25))</f>
        <v>18.328544018647975</v>
      </c>
      <c r="D25">
        <f>180/3.14159265*(3*ATAN(SQRT(0.111111111111111*((B25^2)-1)))-ATAN(((B25^2)-1)^0.5))</f>
        <v>63.86188758815048</v>
      </c>
      <c r="E25">
        <f>(C25-(D25+90-D25))</f>
        <v>-71.67145598135201</v>
      </c>
      <c r="F25">
        <f t="shared" si="10"/>
        <v>0.31446540851505334</v>
      </c>
      <c r="G25">
        <f>90+E25</f>
        <v>18.32854401864799</v>
      </c>
      <c r="H25">
        <f>(1/B25)*SQRT(((2/2.25)*(1+(0.25/2)*B25^2))^(2.25/0.25))</f>
        <v>7.317682978076847</v>
      </c>
      <c r="I25">
        <f>H25*(1/H25)</f>
        <v>1</v>
      </c>
      <c r="J25">
        <f>I25*B25*F25</f>
        <v>0.9999999990778696</v>
      </c>
      <c r="K25">
        <v>0</v>
      </c>
      <c r="L25">
        <v>0</v>
      </c>
      <c r="M25">
        <f t="shared" si="7"/>
        <v>1</v>
      </c>
      <c r="N25">
        <f>M25/F25</f>
        <v>3.1800000029323745</v>
      </c>
      <c r="O25">
        <f t="shared" si="9"/>
        <v>22.260000020526622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M1:M1"/>
  <sheetViews>
    <sheetView workbookViewId="0" topLeftCell="A1">
      <selection activeCell="A1" sqref="A1:O25"/>
    </sheetView>
  </sheetViews>
  <sheetFormatPr defaultColWidth="9.00390625" defaultRowHeight="14.25"/>
  <cols>
    <col min="3" max="4" width="12.625" style="0" bestFit="1" customWidth="1"/>
    <col min="5" max="5" width="13.75390625" style="0" bestFit="1" customWidth="1"/>
    <col min="6" max="10" width="12.625" style="0" bestFit="1" customWidth="1"/>
    <col min="11" max="11" width="13.75390625" style="0" bestFit="1" customWidth="1"/>
    <col min="12" max="15" width="12.625" style="0" bestFit="1" customWidth="1"/>
  </cols>
  <sheetData>
    <row r="1" ht="14.25">
      <c r="M1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2019-10-20T09:27:10Z</dcterms:created>
  <dcterms:modified xsi:type="dcterms:W3CDTF">2019-12-14T03:27:10Z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